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30" windowWidth="19320" windowHeight="5415" tabRatio="920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<sst xmlns="http://schemas.openxmlformats.org/spreadsheetml/2006/main" count="4311" uniqueCount="1000">
  <si>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</si>
  <si>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</si>
  <si>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</si>
  <si>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</si>
  <si>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</si>
  <si>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</si>
  <si>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</si>
  <si>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</si>
  <si>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</si>
  <si>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</si>
  <si>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</si>
  <si>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</si>
  <si>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</si>
  <si>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</si>
  <si>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</si>
  <si>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</si>
  <si>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</si>
  <si>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</si>
  <si>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</si>
  <si>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</si>
  <si>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</si>
  <si>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</si>
  <si>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</si>
  <si>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</si>
  <si>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</si>
  <si>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</si>
  <si>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</si>
  <si>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</si>
  <si>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</si>
  <si>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</si>
  <si>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</si>
  <si>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</si>
  <si>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</si>
  <si>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</si>
  <si>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</si>
  <si>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</si>
  <si>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</si>
  <si>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</si>
  <si>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</si>
  <si>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</si>
  <si>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</si>
  <si>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</si>
  <si>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</si>
  <si>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</si>
  <si>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</si>
  <si>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</si>
  <si>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</si>
  <si>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</si>
  <si>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</si>
  <si>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</si>
  <si>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</si>
  <si>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</si>
  <si>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</si>
  <si>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</si>
  <si>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</si>
  <si>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</si>
  <si>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</si>
  <si>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</si>
  <si>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</si>
  <si>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</si>
  <si>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</si>
  <si>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</si>
  <si>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</si>
  <si>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</si>
  <si>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</si>
  <si>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</si>
  <si>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</si>
  <si>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</si>
  <si>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</si>
  <si>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</si>
  <si>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</si>
  <si>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</si>
  <si>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</si>
  <si>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</si>
  <si>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</si>
  <si>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</si>
  <si>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</si>
  <si>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</si>
  <si>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</si>
  <si>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</si>
  <si>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</si>
  <si>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</si>
  <si>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</si>
  <si>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</si>
  <si>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</si>
  <si>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</si>
  <si>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</si>
  <si>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</si>
  <si>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</si>
  <si>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</si>
  <si>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</si>
  <si>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</si>
  <si>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</si>
  <si>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</si>
  <si>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</si>
  <si>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</si>
  <si>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</si>
  <si>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</si>
  <si>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</si>
  <si>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</si>
  <si>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</si>
  <si>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</si>
  <si>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</si>
  <si>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</si>
  <si>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</si>
  <si>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</si>
  <si>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</si>
  <si>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</si>
  <si>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</si>
  <si>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</si>
  <si>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</si>
  <si>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</si>
  <si>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</si>
  <si>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</si>
  <si>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</si>
  <si>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</si>
  <si>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</si>
  <si>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</si>
  <si>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</si>
  <si>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</si>
  <si>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</si>
  <si>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</si>
  <si>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</si>
  <si>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</si>
  <si>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</si>
  <si>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</si>
  <si>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</si>
  <si>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</si>
  <si>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</si>
  <si>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</si>
  <si>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</si>
  <si>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</si>
  <si>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</si>
  <si>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</si>
  <si>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</si>
  <si>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</si>
  <si>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</si>
  <si>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</si>
  <si>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</si>
  <si>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</si>
  <si>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</si>
  <si>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</si>
  <si>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</si>
  <si>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</si>
  <si>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</si>
  <si>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</si>
  <si>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</si>
  <si>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</si>
  <si>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</si>
  <si>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</si>
  <si>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</si>
  <si>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</si>
  <si>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</si>
  <si>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</si>
  <si>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</si>
  <si>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</si>
  <si>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</si>
  <si>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</si>
  <si>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</si>
  <si>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</si>
  <si>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</si>
  <si>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</si>
  <si>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</si>
  <si>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</si>
  <si>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</si>
  <si>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</si>
  <si>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</si>
  <si>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</si>
  <si>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</si>
  <si>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</si>
  <si>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</si>
  <si>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</si>
  <si>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</si>
  <si>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</si>
  <si>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</si>
  <si>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</si>
  <si>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</si>
  <si>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</si>
  <si>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</si>
  <si>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</si>
  <si>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</si>
  <si>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</si>
  <si>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</si>
  <si>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</si>
  <si>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</si>
  <si>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</si>
  <si>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</si>
  <si>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</si>
  <si>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</si>
  <si>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</si>
  <si>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</si>
  <si>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</si>
  <si>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</si>
  <si>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</si>
  <si>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</si>
  <si>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</si>
  <si>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</si>
  <si>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</si>
  <si>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</si>
  <si>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</si>
  <si>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</si>
  <si>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</si>
  <si>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</si>
  <si>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</si>
  <si>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</si>
  <si>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</si>
  <si>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</si>
  <si>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</si>
  <si>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</si>
  <si>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</si>
  <si>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</si>
  <si>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</si>
  <si>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</si>
  <si>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</si>
  <si>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</si>
  <si>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</si>
  <si>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</si>
  <si>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</si>
  <si>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</si>
  <si>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</si>
  <si>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</si>
  <si>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</si>
  <si>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</si>
  <si>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</si>
  <si>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</si>
  <si>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</si>
  <si>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</si>
  <si>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</si>
  <si>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</si>
  <si>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</si>
  <si>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</si>
  <si>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</si>
  <si>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</si>
  <si>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</si>
  <si>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</si>
  <si>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</si>
  <si>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</si>
  <si>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</si>
  <si>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</si>
  <si>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</si>
  <si>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</si>
  <si>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</si>
  <si>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</si>
  <si>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</si>
  <si>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</si>
  <si>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</si>
  <si>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</si>
  <si>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</si>
  <si>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</si>
  <si>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</si>
  <si>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</si>
  <si>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</si>
  <si>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</si>
  <si>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</si>
  <si>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</si>
  <si>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</si>
  <si>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</si>
  <si>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</si>
  <si>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</si>
  <si>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</si>
  <si>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</si>
  <si>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</si>
  <si>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</si>
  <si>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</si>
  <si>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</si>
  <si>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</si>
  <si>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</si>
  <si>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</si>
  <si>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</si>
  <si>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</si>
  <si>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</si>
  <si>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</si>
  <si>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</si>
  <si>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</si>
  <si>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</si>
  <si>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</si>
  <si>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</si>
  <si>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</si>
  <si>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</si>
  <si>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</si>
  <si>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</si>
  <si>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</si>
  <si>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</si>
  <si>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</si>
  <si>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</si>
  <si>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</si>
  <si>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</si>
  <si>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</si>
  <si>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</si>
  <si>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</si>
  <si>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</si>
  <si>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</si>
  <si>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</si>
  <si>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</si>
  <si>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</si>
  <si>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</si>
  <si>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</si>
  <si>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</si>
  <si>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</si>
  <si>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</si>
  <si>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</si>
  <si>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</si>
  <si>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</si>
  <si>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</si>
  <si>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</si>
  <si>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</si>
  <si>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</si>
  <si>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</si>
  <si>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</si>
  <si>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</si>
  <si>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</si>
  <si>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</si>
  <si>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</si>
  <si>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</si>
  <si>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</si>
  <si>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</si>
  <si>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</si>
  <si>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</si>
  <si>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</si>
  <si>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</si>
  <si>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</si>
  <si>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</si>
  <si>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</si>
  <si>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</si>
  <si>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</si>
  <si>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</si>
  <si>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</si>
  <si>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</si>
  <si>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</si>
  <si>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</si>
  <si>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</si>
  <si>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</si>
  <si>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</si>
  <si>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</si>
  <si>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</si>
  <si>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</si>
  <si>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</si>
  <si>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</si>
  <si>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</si>
  <si>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</si>
  <si>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</si>
  <si>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</si>
  <si>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</si>
  <si>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</si>
  <si>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</si>
  <si>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</si>
  <si>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</si>
  <si>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</si>
  <si>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</si>
  <si>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</si>
  <si>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</si>
  <si>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</si>
  <si>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</si>
  <si>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</si>
  <si>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</si>
  <si>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</si>
  <si>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</si>
  <si>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</si>
  <si>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</si>
  <si>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</si>
  <si>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</si>
  <si>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</si>
  <si>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</si>
  <si>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</si>
  <si>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</si>
  <si>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</si>
  <si>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</si>
  <si>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</si>
  <si>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</si>
  <si>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</si>
  <si>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</si>
  <si>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</si>
  <si>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</si>
  <si>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</si>
  <si>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</si>
  <si>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</si>
  <si>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</si>
  <si>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</si>
  <si>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</si>
  <si>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</si>
  <si>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</si>
  <si>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</si>
  <si>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</si>
  <si>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</si>
  <si>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</si>
  <si>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</si>
  <si>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</si>
  <si>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</si>
  <si>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</si>
  <si>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</si>
  <si>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</si>
  <si>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</si>
  <si>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</si>
  <si>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</si>
  <si>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</si>
  <si>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</si>
  <si>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</si>
  <si>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</si>
  <si>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</si>
  <si>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</si>
  <si>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</si>
  <si>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</si>
  <si>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</si>
  <si>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</si>
  <si>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</si>
  <si>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</si>
  <si>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</si>
  <si>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</si>
  <si>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</si>
  <si>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</si>
  <si>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</si>
  <si>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</si>
  <si>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</si>
  <si>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</si>
  <si>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</si>
  <si>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</si>
  <si>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</si>
  <si>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</si>
  <si>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</si>
  <si>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</si>
  <si>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</si>
  <si>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</si>
  <si>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</si>
  <si>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</si>
  <si>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</si>
  <si>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</si>
  <si>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</si>
  <si>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</si>
  <si>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</si>
  <si>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</si>
  <si>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</si>
  <si>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</si>
  <si>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</si>
  <si>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</si>
  <si>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</si>
  <si>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</si>
  <si>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</si>
  <si>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</si>
  <si>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</si>
  <si>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</si>
  <si>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</si>
  <si>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</si>
  <si>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</si>
  <si>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</si>
  <si>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</si>
  <si>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</si>
  <si>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</si>
  <si>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</si>
  <si>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</si>
  <si>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</si>
  <si>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</si>
  <si>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</si>
  <si>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</si>
  <si>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</si>
  <si>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</si>
  <si>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</si>
  <si>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</si>
  <si>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</si>
  <si>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</si>
  <si>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</si>
  <si>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</si>
  <si>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</si>
  <si>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</si>
  <si>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</si>
  <si>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</si>
  <si>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</si>
  <si>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</si>
  <si>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</si>
  <si>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</si>
  <si>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</si>
  <si>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</si>
  <si>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</si>
  <si>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</si>
  <si>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</si>
  <si>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</si>
  <si>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</si>
  <si>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</si>
  <si>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</si>
  <si>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</si>
  <si>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</si>
  <si>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</si>
  <si>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</si>
  <si>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</si>
  <si>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</si>
  <si>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</si>
  <si>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</si>
  <si>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</si>
  <si>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</si>
  <si>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</si>
  <si>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</si>
  <si>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</si>
  <si>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</si>
  <si>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</si>
  <si>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</si>
  <si>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</si>
  <si>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</si>
  <si>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</si>
  <si>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</si>
  <si>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</si>
  <si>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</si>
  <si>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</si>
  <si>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</si>
  <si>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</si>
  <si>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</si>
  <si>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</si>
  <si>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</si>
  <si>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</si>
  <si>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</si>
  <si>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</si>
  <si>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</si>
  <si>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</si>
  <si>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</si>
  <si>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</si>
  <si>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</si>
  <si>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</si>
  <si>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</si>
  <si>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</si>
  <si>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</si>
  <si>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</si>
  <si>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</si>
  <si>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</si>
  <si>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</si>
  <si>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</si>
  <si>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</si>
  <si>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</si>
  <si>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</si>
  <si>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</si>
  <si>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</si>
  <si>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</si>
  <si>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</si>
  <si>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</si>
  <si>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</si>
  <si>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</si>
  <si>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</si>
  <si>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</si>
  <si>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</si>
  <si>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</si>
  <si>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</si>
  <si>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</si>
  <si>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</si>
  <si>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</si>
  <si>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</si>
  <si>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</si>
  <si>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</si>
  <si>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</si>
  <si>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</si>
  <si>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</si>
  <si>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</si>
  <si>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</si>
  <si>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</si>
  <si>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</si>
  <si>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</si>
  <si>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</si>
  <si>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</si>
  <si>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</si>
  <si>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</si>
  <si>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</si>
  <si>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</si>
  <si>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</si>
  <si>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</si>
  <si>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</si>
  <si>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</si>
  <si>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</si>
  <si>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</si>
  <si>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</si>
  <si>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</si>
  <si>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</si>
  <si>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</si>
  <si>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</si>
  <si>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</si>
  <si>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</si>
  <si>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</si>
  <si>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</si>
  <si>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</si>
  <si>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</si>
  <si>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</si>
  <si>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</si>
  <si>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</si>
  <si>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</si>
  <si>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</si>
  <si>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</si>
  <si>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</si>
  <si>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</si>
  <si>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</si>
  <si>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</si>
  <si>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</si>
  <si>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</si>
  <si>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</si>
  <si>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</si>
  <si>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</si>
  <si>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</si>
  <si>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</si>
  <si>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</si>
  <si>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</si>
  <si>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</si>
  <si>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</si>
  <si>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</si>
  <si>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</si>
  <si>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</si>
  <si>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</si>
  <si>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</si>
  <si>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</si>
  <si>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</si>
  <si>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</si>
  <si>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</si>
  <si>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</si>
  <si>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</si>
  <si>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</si>
  <si>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</si>
  <si>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</si>
  <si>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</si>
  <si>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</si>
  <si>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</si>
  <si>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</si>
  <si>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</si>
  <si>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</si>
  <si>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</si>
  <si>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</si>
  <si>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</si>
  <si>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</si>
  <si>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</si>
  <si>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</si>
  <si>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</si>
  <si>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</si>
  <si>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</si>
  <si>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</si>
  <si>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</si>
  <si>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</si>
  <si>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</si>
  <si>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</si>
  <si>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</si>
  <si>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</si>
  <si>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</si>
  <si>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</si>
  <si>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</si>
  <si>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</si>
  <si>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</si>
  <si>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</si>
  <si>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</si>
  <si>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</si>
  <si>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</si>
  <si>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</si>
  <si>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</si>
  <si>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</si>
  <si>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</si>
  <si>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</si>
  <si>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</si>
  <si>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</si>
  <si>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</si>
  <si>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</si>
  <si>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</si>
  <si>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</si>
  <si>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</si>
  <si>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</si>
  <si>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</si>
  <si>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</si>
  <si>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</si>
  <si>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</si>
  <si>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</si>
  <si>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</si>
  <si>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</si>
  <si>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</si>
  <si>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</si>
  <si>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</si>
  <si>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</si>
  <si>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</si>
  <si>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</si>
  <si>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</si>
  <si>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</si>
  <si>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</si>
  <si>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</si>
  <si>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</si>
  <si>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</si>
  <si>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</si>
  <si>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</si>
  <si>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</si>
  <si>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</si>
  <si>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</si>
  <si>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</si>
  <si>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</si>
  <si>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</si>
  <si>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</si>
  <si>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</si>
  <si>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</si>
  <si>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</si>
  <si>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</si>
  <si>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</si>
  <si>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</si>
  <si>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</si>
  <si>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</si>
  <si>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</si>
  <si>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</si>
  <si>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</si>
  <si>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</si>
  <si>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</si>
  <si>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</si>
  <si>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</si>
  <si>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</si>
  <si>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</si>
  <si>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</si>
  <si>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</si>
  <si>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</si>
  <si>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</si>
  <si>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</si>
  <si>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</si>
  <si>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</si>
  <si>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</si>
  <si>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</si>
  <si>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</si>
  <si>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</si>
  <si>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</si>
  <si>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</si>
  <si>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</si>
  <si>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</si>
  <si>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</si>
  <si>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</si>
  <si>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</si>
  <si>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</si>
  <si>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</si>
  <si>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</si>
  <si>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</si>
  <si>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</si>
  <si>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</si>
  <si>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</si>
  <si>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</si>
  <si>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</si>
  <si>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</si>
  <si>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</si>
  <si>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</si>
  <si>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</si>
  <si>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</si>
  <si>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</si>
  <si>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</si>
  <si>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</si>
  <si>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</si>
  <si>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</si>
  <si>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</si>
  <si>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</si>
  <si>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</si>
  <si>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</si>
  <si>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</si>
  <si>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</si>
  <si>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</si>
  <si>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</si>
  <si>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</si>
  <si>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</si>
  <si>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</si>
  <si>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</si>
  <si>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</si>
  <si>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</si>
  <si>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</si>
  <si>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</si>
  <si>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</si>
  <si>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</si>
  <si>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</si>
  <si>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</si>
  <si>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</si>
  <si>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</si>
  <si>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</si>
  <si>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</si>
  <si>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</si>
  <si>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</si>
  <si>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</si>
  <si>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</si>
  <si>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</si>
  <si>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</si>
  <si>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</si>
  <si>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</si>
  <si>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</si>
  <si>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</si>
  <si>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</si>
  <si>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</si>
  <si>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</si>
  <si>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</si>
  <si>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</si>
  <si>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</si>
  <si>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</si>
  <si>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</si>
  <si>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</si>
  <si>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</si>
  <si>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</si>
  <si>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</si>
  <si>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</si>
  <si>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</si>
  <si>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</si>
  <si>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</si>
  <si>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</si>
  <si>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</si>
  <si>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</si>
  <si>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</si>
  <si>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</si>
  <si>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</si>
  <si>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</si>
  <si>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</si>
  <si>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</si>
  <si>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</si>
  <si>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</si>
  <si>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</si>
  <si>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</si>
  <si>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</si>
  <si>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</si>
  <si>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</si>
  <si>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</si>
  <si>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</si>
  <si>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</si>
  <si>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</si>
  <si>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</si>
  <si>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</si>
  <si>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</si>
  <si>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</si>
  <si>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</si>
  <si>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</si>
  <si>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</si>
  <si>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</si>
  <si>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</si>
  <si>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</si>
  <si>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</si>
  <si>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</si>
  <si>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</si>
  <si>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</si>
  <si>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</si>
  <si>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</si>
  <si>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</si>
  <si>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</si>
  <si>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</si>
  <si>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</si>
  <si>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</si>
  <si>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</si>
  <si>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</si>
  <si>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</si>
  <si>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</si>
  <si>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</si>
  <si>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</si>
  <si>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</si>
  <si>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</si>
  <si>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</si>
  <si>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</si>
  <si>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</si>
  <si>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</si>
  <si>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</si>
  <si>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</si>
  <si>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</si>
  <si>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</si>
  <si>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</si>
  <si>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</si>
  <si>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</si>
  <si>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</si>
  <si>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</si>
  <si>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</si>
  <si>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</si>
  <si>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</si>
  <si>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</si>
  <si>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</si>
  <si>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</si>
  <si>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</si>
  <si>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</si>
  <si>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</si>
  <si>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</si>
  <si>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</si>
  <si>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</si>
  <si>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</si>
  <si>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</si>
  <si>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</si>
  <si>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</si>
  <si>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</si>
  <si>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</si>
  <si>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</si>
  <si>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</si>
  <si>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</si>
  <si>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</si>
  <si>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</si>
  <si>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</si>
  <si>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</si>
  <si>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</si>
  <si>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</si>
  <si>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</si>
  <si>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</si>
  <si>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</si>
  <si>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</si>
  <si>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</si>
  <si>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</si>
  <si>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</si>
  <si>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</si>
  <si>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</si>
  <si>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</si>
  <si>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</si>
  <si>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</si>
  <si>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</si>
  <si>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</si>
  <si>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</si>
  <si>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</si>
  <si>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</si>
  <si>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</si>
  <si>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</si>
  <si>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</si>
  <si>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</si>
  <si>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</si>
  <si>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</si>
  <si>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</si>
  <si>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</si>
  <si>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</si>
  <si>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</si>
  <si>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</si>
  <si>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</si>
  <si>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</si>
  <si>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</si>
  <si>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</si>
  <si>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</si>
  <si>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</si>
  <si>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</si>
  <si>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</si>
  <si>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</si>
  <si>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</si>
  <si>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</si>
  <si>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</si>
  <si>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</si>
  <si>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</si>
  <si>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</si>
  <si>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</si>
  <si>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</si>
  <si>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</si>
  <si>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</si>
  <si>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</si>
  <si>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</si>
  <si>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</si>
  <si>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</si>
  <si>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</si>
  <si>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</si>
  <si>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</si>
  <si>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</si>
  <si>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</si>
  <si>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</si>
  <si>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</si>
  <si>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</si>
  <si>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</si>
  <si>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</si>
  <si>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</si>
  <si>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</si>
  <si>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</si>
  <si>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</si>
  <si>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</si>
  <si>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</si>
  <si>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</si>
  <si>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</si>
  <si>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</si>
  <si>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</si>
  <si>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</si>
  <si>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</si>
  <si>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</si>
  <si>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</si>
  <si>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</si>
  <si>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</si>
  <si>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</si>
  <si>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</si>
  <si>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</si>
  <si>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</si>
  <si>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</si>
  <si>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</si>
  <si>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</si>
  <si>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</si>
  <si>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</si>
  <si>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</si>
  <si>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</si>
  <si>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</si>
  <si>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</si>
  <si>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</si>
  <si>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</si>
  <si>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</si>
  <si>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</si>
  <si>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</si>
  <si>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</si>
  <si>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</si>
  <si>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</si>
  <si>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</si>
  <si>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</si>
  <si>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</si>
  <si>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</si>
  <si>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</si>
  <si>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</si>
  <si>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</si>
  <si>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</si>
  <si>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</si>
  <si>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</si>
  <si>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</si>
  <si>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</si>
  <si>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</si>
  <si>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</si>
  <si>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</si>
  <si>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</si>
  <si>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</si>
  <si>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</si>
  <si>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052/653-830</t>
  </si>
  <si>
    <t>Investor.bg</t>
  </si>
  <si>
    <t xml:space="preserve">Счетоводител </t>
  </si>
  <si>
    <t>www.4pr.eu</t>
  </si>
  <si>
    <t>Изпълнителен директор</t>
  </si>
  <si>
    <t xml:space="preserve">Антония Стоянова Видинлиева </t>
  </si>
  <si>
    <t>гр. Варна, ул. Цар Асен, 5</t>
  </si>
  <si>
    <t>office@4pr.eu</t>
  </si>
  <si>
    <t>Силвия Душкова Николова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</si>
</sst>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6" sqref="B1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44082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Силвия Душкова Николова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43922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44082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992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01.04.2020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70865</v>
      </c>
      <c r="D6" s="675">
        <f aca="true" t="shared" si="0" ref="D6:D15">C6-E6</f>
        <v>0</v>
      </c>
      <c r="E6" s="674">
        <f>'1-Баланс'!G95</f>
        <v>70865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18061</v>
      </c>
      <c r="D7" s="675">
        <f t="shared" si="0"/>
        <v>16261</v>
      </c>
      <c r="E7" s="674">
        <f>'1-Баланс'!G18</f>
        <v>1800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-799</v>
      </c>
      <c r="D8" s="675">
        <f t="shared" si="0"/>
        <v>0</v>
      </c>
      <c r="E8" s="674">
        <f>ABS('2-Отчет за доходите'!C44)-ABS('2-Отчет за доходите'!G44)</f>
        <v>-799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75</v>
      </c>
      <c r="D9" s="675">
        <f t="shared" si="0"/>
        <v>0</v>
      </c>
      <c r="E9" s="674">
        <f>'3-Отчет за паричния поток'!C45</f>
        <v>75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11240</v>
      </c>
      <c r="D10" s="675">
        <f t="shared" si="0"/>
        <v>0</v>
      </c>
      <c r="E10" s="674">
        <f>'3-Отчет за паричния поток'!C46</f>
        <v>11240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18061</v>
      </c>
      <c r="D11" s="675">
        <f t="shared" si="0"/>
        <v>0</v>
      </c>
      <c r="E11" s="674">
        <f>'4-Отчет за собствения капитал'!L34</f>
        <v>18061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-1.49625468164794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-0.04423896794197442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-0.015131429437163852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-0.011274959429901926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0.4006001500375094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6.181940700808625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6.181940700808625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3.7870619946091644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3.7870619946091644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0.010168136032141973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0.007535454737881888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0.7339941381798901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2.923647638558219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0.7451351160657588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1035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0.05730579702120591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1.9382022471910112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51.01835748792271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52517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52517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2586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3504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943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75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7108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11240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11240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18348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70865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1800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1800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1800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10912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10912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6148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7021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-873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-799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5349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18061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29836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49836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49836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743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2219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812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1310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95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2968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2968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70865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189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22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227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1035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71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1106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1333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1333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1333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18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516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534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534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799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534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799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799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799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1333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25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-86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-31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-20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-127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-8452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978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-7474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12075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11300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-4226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-383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18766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11165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75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11240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75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1150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1800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1800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10912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10912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10912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7021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7021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7021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7021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-873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-873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-799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-1672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-1672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6798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6798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-799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12062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18061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18061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43923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43923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8197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8197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52120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52120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397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397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52517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52517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52517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52517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2586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3504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943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943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75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75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7108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7108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2586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3504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943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943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75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75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7108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7108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29836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29836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49836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743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743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2217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812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1310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95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95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2968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52804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743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743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2217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812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1310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95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95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2968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2968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29836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29836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49836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49836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45577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45577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45577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45577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6">
      <selection activeCell="G34" sqref="G3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1800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1800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1800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10912</v>
      </c>
      <c r="H20" s="196"/>
    </row>
    <row r="21" spans="1:8" ht="15.75">
      <c r="A21" s="100" t="s">
        <v>56</v>
      </c>
      <c r="B21" s="96" t="s">
        <v>57</v>
      </c>
      <c r="C21" s="476">
        <v>52517</v>
      </c>
      <c r="D21" s="477">
        <v>43923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10912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6148</v>
      </c>
      <c r="H28" s="596">
        <f>SUM(H29:H31)</f>
        <v>5968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7021</v>
      </c>
      <c r="H29" s="196">
        <v>6841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-873</v>
      </c>
      <c r="H30" s="196">
        <v>-873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180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-799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5349</v>
      </c>
      <c r="H34" s="598">
        <f>H28+H32+H33</f>
        <v>6148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18061</v>
      </c>
      <c r="H37" s="600">
        <f>H26+H18+H34</f>
        <v>6798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29836</v>
      </c>
      <c r="H45" s="196">
        <v>11310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49836</v>
      </c>
      <c r="H50" s="596">
        <f>SUM(H44:H49)</f>
        <v>31310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52517</v>
      </c>
      <c r="D56" s="602">
        <f>D20+D21+D22+D28+D33+D46+D52+D54+D55</f>
        <v>43923</v>
      </c>
      <c r="E56" s="100" t="s">
        <v>850</v>
      </c>
      <c r="F56" s="99" t="s">
        <v>172</v>
      </c>
      <c r="G56" s="599">
        <f>G50+G52+G53+G54+G55</f>
        <v>49836</v>
      </c>
      <c r="H56" s="600">
        <f>H50+H52+H53+H54+H55</f>
        <v>31310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743</v>
      </c>
      <c r="H59" s="196">
        <v>11466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2219</v>
      </c>
      <c r="H61" s="596">
        <f>SUM(H62:H68)</f>
        <v>1461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2</v>
      </c>
      <c r="H62" s="196">
        <v>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0</v>
      </c>
      <c r="D64" s="196"/>
      <c r="E64" s="89" t="s">
        <v>199</v>
      </c>
      <c r="F64" s="93" t="s">
        <v>200</v>
      </c>
      <c r="G64" s="197">
        <v>812</v>
      </c>
      <c r="H64" s="196">
        <v>110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1310</v>
      </c>
      <c r="H65" s="196">
        <v>1310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95</v>
      </c>
      <c r="H68" s="196">
        <v>36</v>
      </c>
    </row>
    <row r="69" spans="1:8" ht="15.75">
      <c r="A69" s="89" t="s">
        <v>210</v>
      </c>
      <c r="B69" s="91" t="s">
        <v>211</v>
      </c>
      <c r="C69" s="197">
        <v>2586</v>
      </c>
      <c r="D69" s="196">
        <v>2633</v>
      </c>
      <c r="E69" s="201" t="s">
        <v>79</v>
      </c>
      <c r="F69" s="93" t="s">
        <v>216</v>
      </c>
      <c r="G69" s="197">
        <v>6</v>
      </c>
      <c r="H69" s="196">
        <v>4</v>
      </c>
    </row>
    <row r="70" spans="1:8" ht="15.75">
      <c r="A70" s="89" t="s">
        <v>214</v>
      </c>
      <c r="B70" s="91" t="s">
        <v>215</v>
      </c>
      <c r="C70" s="197">
        <v>3504</v>
      </c>
      <c r="D70" s="196">
        <v>4325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2968</v>
      </c>
      <c r="H71" s="598">
        <f>H59+H60+H61+H69+H70</f>
        <v>12931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943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75</v>
      </c>
      <c r="D75" s="196">
        <v>83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7108</v>
      </c>
      <c r="D76" s="598">
        <f>SUM(D68:D75)</f>
        <v>7041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2968</v>
      </c>
      <c r="H79" s="600">
        <f>H71+H73+H75+H77</f>
        <v>12931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11240</v>
      </c>
      <c r="D89" s="196">
        <v>75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11240</v>
      </c>
      <c r="D92" s="598">
        <f>SUM(D88:D91)</f>
        <v>75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18348</v>
      </c>
      <c r="D94" s="602">
        <f>D65+D76+D85+D92+D93</f>
        <v>7116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70865</v>
      </c>
      <c r="D95" s="604">
        <f>D94+D56</f>
        <v>51039</v>
      </c>
      <c r="E95" s="229" t="s">
        <v>942</v>
      </c>
      <c r="F95" s="489" t="s">
        <v>268</v>
      </c>
      <c r="G95" s="603">
        <f>G37+G40+G56+G79</f>
        <v>70865</v>
      </c>
      <c r="H95" s="604">
        <f>H37+H40+H56+H79</f>
        <v>51039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3">
        <f>pdeReportingDate</f>
        <v>44082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Силвия Душкова Николова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6" t="str">
        <f>Начална!B17</f>
        <v>Антония Стоянова Видинлиева </v>
      </c>
      <c r="C103" s="702"/>
      <c r="D103" s="702"/>
      <c r="E103" s="702"/>
      <c r="M103" s="98"/>
    </row>
    <row r="104" spans="1:5" ht="21.75" customHeight="1">
      <c r="A104" s="696"/>
      <c r="B104" s="702" t="s">
        <v>979</v>
      </c>
      <c r="C104" s="702"/>
      <c r="D104" s="702"/>
      <c r="E104" s="702"/>
    </row>
    <row r="105" spans="1:13" ht="21.75" customHeight="1">
      <c r="A105" s="696"/>
      <c r="B105" s="702" t="s">
        <v>979</v>
      </c>
      <c r="C105" s="702"/>
      <c r="D105" s="702"/>
      <c r="E105" s="702"/>
      <c r="M105" s="98"/>
    </row>
    <row r="106" spans="1:5" ht="21.75" customHeight="1">
      <c r="A106" s="696"/>
      <c r="B106" s="702" t="s">
        <v>979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70" zoomScaleNormal="70" zoomScaleSheetLayoutView="70" zoomScalePageLayoutView="0" workbookViewId="0" topLeftCell="A4">
      <selection activeCell="G24" sqref="G2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189</v>
      </c>
      <c r="D13" s="317">
        <v>57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18</v>
      </c>
      <c r="H14" s="317">
        <v>73</v>
      </c>
    </row>
    <row r="15" spans="1:8" ht="15.75">
      <c r="A15" s="194" t="s">
        <v>287</v>
      </c>
      <c r="B15" s="190" t="s">
        <v>288</v>
      </c>
      <c r="C15" s="316">
        <v>12</v>
      </c>
      <c r="D15" s="317">
        <v>34</v>
      </c>
      <c r="E15" s="245" t="s">
        <v>79</v>
      </c>
      <c r="F15" s="240" t="s">
        <v>289</v>
      </c>
      <c r="G15" s="316">
        <v>516</v>
      </c>
      <c r="H15" s="317">
        <v>1557</v>
      </c>
    </row>
    <row r="16" spans="1:8" ht="15.75">
      <c r="A16" s="194" t="s">
        <v>290</v>
      </c>
      <c r="B16" s="190" t="s">
        <v>291</v>
      </c>
      <c r="C16" s="316">
        <v>4</v>
      </c>
      <c r="D16" s="317">
        <v>7</v>
      </c>
      <c r="E16" s="236" t="s">
        <v>52</v>
      </c>
      <c r="F16" s="264" t="s">
        <v>292</v>
      </c>
      <c r="G16" s="628">
        <f>SUM(G12:G15)</f>
        <v>534</v>
      </c>
      <c r="H16" s="629">
        <f>SUM(H12:H15)</f>
        <v>1630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22</v>
      </c>
      <c r="D19" s="317">
        <v>115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227</v>
      </c>
      <c r="D22" s="629">
        <f>SUM(D12:D18)+D19</f>
        <v>213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1035</v>
      </c>
      <c r="D25" s="317">
        <v>1078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71</v>
      </c>
      <c r="D28" s="317">
        <v>32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1106</v>
      </c>
      <c r="D29" s="629">
        <f>SUM(D25:D28)</f>
        <v>1110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1333</v>
      </c>
      <c r="D31" s="635">
        <f>D29+D22</f>
        <v>1323</v>
      </c>
      <c r="E31" s="251" t="s">
        <v>824</v>
      </c>
      <c r="F31" s="266" t="s">
        <v>331</v>
      </c>
      <c r="G31" s="253">
        <f>G16+G18+G27</f>
        <v>534</v>
      </c>
      <c r="H31" s="254">
        <f>H16+H18+H27</f>
        <v>1630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307</v>
      </c>
      <c r="E33" s="233" t="s">
        <v>334</v>
      </c>
      <c r="F33" s="238" t="s">
        <v>335</v>
      </c>
      <c r="G33" s="628">
        <f>IF((C31-G31)&gt;0,C31-G31,0)</f>
        <v>799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1333</v>
      </c>
      <c r="D36" s="637">
        <f>D31-D34+D35</f>
        <v>1323</v>
      </c>
      <c r="E36" s="262" t="s">
        <v>346</v>
      </c>
      <c r="F36" s="256" t="s">
        <v>347</v>
      </c>
      <c r="G36" s="267">
        <f>G35-G34+G31</f>
        <v>534</v>
      </c>
      <c r="H36" s="268">
        <f>H35-H34+H31</f>
        <v>1630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307</v>
      </c>
      <c r="E37" s="261" t="s">
        <v>350</v>
      </c>
      <c r="F37" s="266" t="s">
        <v>351</v>
      </c>
      <c r="G37" s="253">
        <f>IF((C36-G36)&gt;0,C36-G36,0)</f>
        <v>799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307</v>
      </c>
      <c r="E42" s="247" t="s">
        <v>362</v>
      </c>
      <c r="F42" s="195" t="s">
        <v>363</v>
      </c>
      <c r="G42" s="241">
        <f>IF(G37&gt;0,IF(C38+G37&lt;0,0,C38+G37),IF(C37-C38&lt;0,C38-C37,0))</f>
        <v>799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307</v>
      </c>
      <c r="E44" s="262" t="s">
        <v>369</v>
      </c>
      <c r="F44" s="269" t="s">
        <v>370</v>
      </c>
      <c r="G44" s="267">
        <f>IF(C42=0,IF(G42-G43&gt;0,G42-G43+C43,0),IF(C42-C43&lt;0,C43-C42+G43,0))</f>
        <v>799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1333</v>
      </c>
      <c r="D45" s="631">
        <f>D36+D38+D42</f>
        <v>1630</v>
      </c>
      <c r="E45" s="270" t="s">
        <v>373</v>
      </c>
      <c r="F45" s="272" t="s">
        <v>374</v>
      </c>
      <c r="G45" s="630">
        <f>G42+G36</f>
        <v>1333</v>
      </c>
      <c r="H45" s="631">
        <f>H42+H36</f>
        <v>1630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3">
        <f>pdeReportingDate</f>
        <v>44082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Силвия Душкова Николова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6" t="str">
        <f>Начална!B17</f>
        <v>Антония Стоянова Видинлиева 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1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25</v>
      </c>
      <c r="D11" s="196">
        <v>1617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-86</v>
      </c>
      <c r="D12" s="196">
        <v>-70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</v>
      </c>
      <c r="D14" s="196">
        <v>-39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-31</v>
      </c>
      <c r="D15" s="196">
        <v>-524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-20</v>
      </c>
      <c r="D20" s="196">
        <v>-13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-127</v>
      </c>
      <c r="D21" s="659">
        <f>SUM(D11:D20)</f>
        <v>971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-8452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978</v>
      </c>
      <c r="D32" s="196">
        <v>759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-7474</v>
      </c>
      <c r="D33" s="659">
        <f>SUM(D23:D32)</f>
        <v>759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12075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11300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-4226</v>
      </c>
      <c r="D38" s="196">
        <v>-608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-383</v>
      </c>
      <c r="D40" s="196">
        <v>-1084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18766</v>
      </c>
      <c r="D43" s="661">
        <f>SUM(D35:D42)</f>
        <v>-1692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11165</v>
      </c>
      <c r="D44" s="307">
        <f>D43+D33+D21</f>
        <v>38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75</v>
      </c>
      <c r="D45" s="309">
        <v>27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11240</v>
      </c>
      <c r="D46" s="311">
        <f>D45+D44</f>
        <v>65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75</v>
      </c>
      <c r="D47" s="298">
        <v>27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3">
        <f>pdeReportingDate</f>
        <v>44082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Силвия Душкова Николова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6" t="str">
        <f>Начална!B17</f>
        <v>Антония Стоянова Видинлиева 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workbookViewId="0" topLeftCell="A1">
      <selection activeCell="E30" sqref="E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7021</v>
      </c>
      <c r="J13" s="584">
        <f>'1-Баланс'!H30+'1-Баланс'!H33</f>
        <v>-873</v>
      </c>
      <c r="K13" s="585"/>
      <c r="L13" s="584">
        <f>SUM(C13:K13)</f>
        <v>6798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7021</v>
      </c>
      <c r="J17" s="653">
        <f t="shared" si="2"/>
        <v>-873</v>
      </c>
      <c r="K17" s="653">
        <f t="shared" si="2"/>
        <v>0</v>
      </c>
      <c r="L17" s="584">
        <f t="shared" si="1"/>
        <v>6798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-799</v>
      </c>
      <c r="K18" s="585"/>
      <c r="L18" s="584">
        <f t="shared" si="1"/>
        <v>-799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1150</v>
      </c>
      <c r="D30" s="316">
        <v>10912</v>
      </c>
      <c r="E30" s="316"/>
      <c r="F30" s="316"/>
      <c r="G30" s="316"/>
      <c r="H30" s="316"/>
      <c r="I30" s="316"/>
      <c r="J30" s="316"/>
      <c r="K30" s="316"/>
      <c r="L30" s="584">
        <f t="shared" si="1"/>
        <v>12062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1800</v>
      </c>
      <c r="D31" s="653">
        <f aca="true" t="shared" si="6" ref="D31:M31">D19+D22+D23+D26+D30+D29+D17+D18</f>
        <v>10912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7021</v>
      </c>
      <c r="J31" s="653">
        <f t="shared" si="6"/>
        <v>-1672</v>
      </c>
      <c r="K31" s="653">
        <f t="shared" si="6"/>
        <v>0</v>
      </c>
      <c r="L31" s="584">
        <f t="shared" si="1"/>
        <v>18061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1800</v>
      </c>
      <c r="D34" s="587">
        <f t="shared" si="7"/>
        <v>10912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7021</v>
      </c>
      <c r="J34" s="587">
        <f t="shared" si="7"/>
        <v>-1672</v>
      </c>
      <c r="K34" s="587">
        <f t="shared" si="7"/>
        <v>0</v>
      </c>
      <c r="L34" s="651">
        <f t="shared" si="1"/>
        <v>18061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3">
        <f>pdeReportingDate</f>
        <v>44082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Силвия Душкова Николова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6" t="str">
        <f>Начална!B17</f>
        <v>Антония Стоянова Видинлиева 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0" zoomScaleNormal="70" zoomScaleSheetLayoutView="80" workbookViewId="0" topLeftCell="A4">
      <selection activeCell="I38" sqref="I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3">
        <f>pdeReportingDate</f>
        <v>44082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Силвия Душкова Николова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6" t="str">
        <f>Начална!B17</f>
        <v>Антония Стоянова Видинлиева 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B4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93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43923</v>
      </c>
      <c r="E20" s="328">
        <v>8197</v>
      </c>
      <c r="F20" s="328"/>
      <c r="G20" s="701">
        <f>D20+E20-F20</f>
        <v>52120</v>
      </c>
      <c r="H20" s="328">
        <v>397</v>
      </c>
      <c r="I20" s="328">
        <v>0</v>
      </c>
      <c r="J20" s="701">
        <f>G20+H20-I20</f>
        <v>52517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>J20-Q20</f>
        <v>52517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43923</v>
      </c>
      <c r="E42" s="349">
        <f>E19+E20+E21+E27+E40+E41</f>
        <v>8197</v>
      </c>
      <c r="F42" s="349">
        <f aca="true" t="shared" si="11" ref="F42:R42">F19+F20+F21+F27+F40+F41</f>
        <v>0</v>
      </c>
      <c r="G42" s="349">
        <f t="shared" si="11"/>
        <v>52120</v>
      </c>
      <c r="H42" s="349">
        <f t="shared" si="11"/>
        <v>397</v>
      </c>
      <c r="I42" s="349">
        <f t="shared" si="11"/>
        <v>0</v>
      </c>
      <c r="J42" s="349">
        <f t="shared" si="11"/>
        <v>52517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52517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3">
        <f>pdeReportingDate</f>
        <v>44082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4" t="str">
        <f>authorName</f>
        <v>Силвия Душкова Николова</v>
      </c>
      <c r="D47" s="704"/>
      <c r="E47" s="704"/>
      <c r="F47" s="704"/>
      <c r="G47" s="704"/>
      <c r="H47" s="704"/>
      <c r="I47" s="704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6"/>
      <c r="C50" s="706" t="str">
        <f>Начална!B17</f>
        <v>Антония Стоянова Видинлиева </v>
      </c>
      <c r="D50" s="702"/>
      <c r="E50" s="702"/>
      <c r="F50" s="702"/>
      <c r="G50" s="574"/>
      <c r="H50" s="45"/>
      <c r="I50" s="42"/>
    </row>
    <row r="51" spans="2:9" ht="15.75">
      <c r="B51" s="696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6"/>
      <c r="C54" s="702"/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  <ignoredErrors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1">
      <selection activeCell="F63" sqref="F6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2586</v>
      </c>
      <c r="D30" s="368">
        <f>C30</f>
        <v>2586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3504</v>
      </c>
      <c r="D31" s="368">
        <f>C31</f>
        <v>3504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943</v>
      </c>
      <c r="D35" s="362">
        <f>SUM(D36:D39)</f>
        <v>943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943</v>
      </c>
      <c r="D37" s="368">
        <f>C37</f>
        <v>943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75</v>
      </c>
      <c r="D40" s="362">
        <f>SUM(D41:D44)</f>
        <v>75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75</v>
      </c>
      <c r="D44" s="368">
        <f>C44</f>
        <v>75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7108</v>
      </c>
      <c r="D45" s="438">
        <f>D26+D30+D31+D33+D32+D34+D35+D40</f>
        <v>7108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7108</v>
      </c>
      <c r="D46" s="444">
        <f>D45+D23+D21+D11</f>
        <v>7108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29836</v>
      </c>
      <c r="D58" s="138">
        <f>D59+D61</f>
        <v>0</v>
      </c>
      <c r="E58" s="136">
        <f t="shared" si="1"/>
        <v>29836</v>
      </c>
      <c r="F58" s="398">
        <f>F59+F61</f>
        <v>45577</v>
      </c>
    </row>
    <row r="59" spans="1:6" ht="15.75">
      <c r="A59" s="370" t="s">
        <v>671</v>
      </c>
      <c r="B59" s="135" t="s">
        <v>672</v>
      </c>
      <c r="C59" s="197">
        <f>'1-Баланс'!G45</f>
        <v>29836</v>
      </c>
      <c r="D59" s="197"/>
      <c r="E59" s="136">
        <f t="shared" si="1"/>
        <v>29836</v>
      </c>
      <c r="F59" s="196">
        <v>45577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20000</v>
      </c>
      <c r="D65" s="197"/>
      <c r="E65" s="136">
        <f t="shared" si="1"/>
        <v>20000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49836</v>
      </c>
      <c r="D68" s="435">
        <f>D54+D58+D63+D64+D65+D66</f>
        <v>0</v>
      </c>
      <c r="E68" s="436">
        <f t="shared" si="1"/>
        <v>49836</v>
      </c>
      <c r="F68" s="437">
        <f>F54+F58+F63+F64+F65+F66</f>
        <v>45577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</v>
      </c>
      <c r="D73" s="137">
        <f>SUM(D74:D76)</f>
        <v>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2</v>
      </c>
      <c r="D76" s="197">
        <f>C76</f>
        <v>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>
        <f>C78</f>
        <v>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743</v>
      </c>
      <c r="D82" s="138">
        <f>SUM(D83:D86)</f>
        <v>743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743</v>
      </c>
      <c r="D84" s="197">
        <f>C84</f>
        <v>743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2217</v>
      </c>
      <c r="D87" s="134">
        <f>SUM(D88:D92)+D96</f>
        <v>2217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812</v>
      </c>
      <c r="D89" s="197">
        <f>'1-Баланс'!G64</f>
        <v>812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1310</v>
      </c>
      <c r="D90" s="197">
        <f>C90</f>
        <v>1310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>
        <f>C91</f>
        <v>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95</v>
      </c>
      <c r="D92" s="138">
        <f>SUM(D93:D95)</f>
        <v>95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95</v>
      </c>
      <c r="D95" s="197">
        <f>C95</f>
        <v>95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>
        <f>C96</f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</v>
      </c>
      <c r="D97" s="197">
        <v>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2968</v>
      </c>
      <c r="D98" s="433">
        <f>D87+D82+D77+D73+D97</f>
        <v>2968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52804</v>
      </c>
      <c r="D99" s="427">
        <f>D98+D70+D68</f>
        <v>2968</v>
      </c>
      <c r="E99" s="427">
        <f>E98+E70+E68</f>
        <v>49836</v>
      </c>
      <c r="F99" s="428">
        <f>F98+F70+F68</f>
        <v>45577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3">
        <f>pdeReportingDate</f>
        <v>44082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Силвия Душкова Николова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6" t="str">
        <f>Начална!B17</f>
        <v>Антония Стоянова Видинлиева 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979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979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979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5" sqref="A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3">
        <f>pdeReportingDate</f>
        <v>44082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Силвия Душкова Николова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6" t="str">
        <f>Начална!B17</f>
        <v>Антония Стоянова Видинлиева 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2018-01-30T11:24:05Z</cp:lastPrinted>
  <dcterms:created xsi:type="dcterms:W3CDTF">2006-09-16T00:00:00Z</dcterms:created>
  <dcterms:modified xsi:type="dcterms:W3CDTF">2020-09-30T17:37:27Z</dcterms:modified>
  <cp:category/>
  <cp:version/>
  <cp:contentType/>
  <cp:contentStatus/>
</cp:coreProperties>
</file>